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José Conchas\Documents\Talleres_Impartidos\PersonasMorales\Proyectos_videos\Impuestos_Dividendos\"/>
    </mc:Choice>
  </mc:AlternateContent>
  <bookViews>
    <workbookView xWindow="0" yWindow="0" windowWidth="23040" windowHeight="9096" activeTab="1"/>
  </bookViews>
  <sheets>
    <sheet name="Tabla152" sheetId="7" r:id="rId1"/>
    <sheet name="caso" sheetId="5"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43" i="5" l="1"/>
  <c r="C41" i="5"/>
  <c r="C39" i="5"/>
  <c r="E11" i="7"/>
  <c r="E10" i="7"/>
  <c r="E9" i="7"/>
  <c r="E8" i="7"/>
  <c r="E7" i="7"/>
  <c r="E6" i="7"/>
  <c r="E5" i="7"/>
  <c r="E4" i="7"/>
  <c r="E3" i="7"/>
  <c r="E2" i="7"/>
  <c r="E1" i="7"/>
  <c r="G36" i="5" l="1"/>
  <c r="G37" i="5" s="1"/>
  <c r="C22" i="5"/>
  <c r="C24" i="5" s="1"/>
  <c r="C30" i="5" s="1"/>
  <c r="C50" i="5" s="1"/>
  <c r="C16" i="5"/>
  <c r="C12" i="5"/>
  <c r="C14" i="5" s="1"/>
  <c r="C17" i="5" s="1"/>
  <c r="G38" i="5" l="1"/>
  <c r="G39" i="5"/>
  <c r="G41" i="5" s="1"/>
  <c r="C28" i="5"/>
  <c r="C45" i="5" s="1"/>
  <c r="C18" i="5"/>
  <c r="G40" i="5"/>
  <c r="C27" i="5" l="1"/>
  <c r="C29" i="5" s="1"/>
  <c r="C31" i="5" s="1"/>
  <c r="G42" i="5"/>
  <c r="G43" i="5" s="1"/>
  <c r="C36" i="5" l="1"/>
  <c r="C52" i="5"/>
  <c r="C38" i="5"/>
  <c r="C40" i="5" s="1"/>
  <c r="C42" i="5" s="1"/>
  <c r="C44" i="5" s="1"/>
  <c r="C49" i="5" l="1"/>
  <c r="C51" i="5" s="1"/>
  <c r="C53" i="5" s="1"/>
  <c r="C47" i="5"/>
  <c r="C46" i="5"/>
</calcChain>
</file>

<file path=xl/sharedStrings.xml><?xml version="1.0" encoding="utf-8"?>
<sst xmlns="http://schemas.openxmlformats.org/spreadsheetml/2006/main" count="90" uniqueCount="48">
  <si>
    <t xml:space="preserve"> Caso del impuesto sobre dividendo (Art 10, LISR) </t>
  </si>
  <si>
    <t xml:space="preserve"> Calculo del entero </t>
  </si>
  <si>
    <t xml:space="preserve"> (=) </t>
  </si>
  <si>
    <t xml:space="preserve"> Anticipo de utilidades solicitado </t>
  </si>
  <si>
    <t xml:space="preserve"> (X) </t>
  </si>
  <si>
    <t xml:space="preserve"> Factor del art 10 de la LISR </t>
  </si>
  <si>
    <t>Resultado</t>
  </si>
  <si>
    <t xml:space="preserve"> Tasa del art 9 de la LISR </t>
  </si>
  <si>
    <t xml:space="preserve"> Entero del ISR </t>
  </si>
  <si>
    <t xml:space="preserve"> (+) </t>
  </si>
  <si>
    <t xml:space="preserve"> Impuesto que se debe pagar </t>
  </si>
  <si>
    <t xml:space="preserve"> Dividendo adicionado con el ISR </t>
  </si>
  <si>
    <t xml:space="preserve"> Caso del impuesto sobre dividendo Art 140, LISR </t>
  </si>
  <si>
    <t xml:space="preserve"> Calculo del impuesto por tasa adicional </t>
  </si>
  <si>
    <t xml:space="preserve"> Tasa Adicional</t>
  </si>
  <si>
    <t xml:space="preserve"> ISR por tasa adicional </t>
  </si>
  <si>
    <t xml:space="preserve"> Anticipo de utilidades</t>
  </si>
  <si>
    <t xml:space="preserve"> (-) </t>
  </si>
  <si>
    <t xml:space="preserve"> Neto a entregar </t>
  </si>
  <si>
    <r>
      <t xml:space="preserve"> </t>
    </r>
    <r>
      <rPr>
        <b/>
        <sz val="12"/>
        <color rgb="FF000000"/>
        <rFont val="Corbel"/>
        <family val="2"/>
      </rPr>
      <t xml:space="preserve">Liquidación al Socio </t>
    </r>
  </si>
  <si>
    <t>OBLIGACIONES DE LA PERSONA MORAL</t>
  </si>
  <si>
    <t>OBLIGACIONES DE LA PERSONA FISICA</t>
  </si>
  <si>
    <t>Ingresos por utilidades</t>
  </si>
  <si>
    <t>Deducciones personales</t>
  </si>
  <si>
    <t>Exedente sobre el límite inferior</t>
  </si>
  <si>
    <t>Porciento aplicable al excedente</t>
  </si>
  <si>
    <t>Límite inferior</t>
  </si>
  <si>
    <t>Impuesto marginal</t>
  </si>
  <si>
    <t>Cuota fija</t>
  </si>
  <si>
    <t>ISR acreditable en términos del art. 140 de LISR</t>
  </si>
  <si>
    <t>Base para aplicar la tarifa del artículo 152 de LISR</t>
  </si>
  <si>
    <t>ISR conforme a tarifa del art 152 de LISR</t>
  </si>
  <si>
    <t>Determinación de la tasa que se paga en el ejercicio</t>
  </si>
  <si>
    <t>Total de ISR pagado</t>
  </si>
  <si>
    <t>Tasa impositiva</t>
  </si>
  <si>
    <t>( - )</t>
  </si>
  <si>
    <t>( = )</t>
  </si>
  <si>
    <t>( X )</t>
  </si>
  <si>
    <t>( + )</t>
  </si>
  <si>
    <r>
      <t xml:space="preserve">( </t>
    </r>
    <r>
      <rPr>
        <sz val="11"/>
        <color theme="1"/>
        <rFont val="Calibri"/>
        <family val="2"/>
      </rPr>
      <t>÷ )</t>
    </r>
  </si>
  <si>
    <t>Tasa calculada (ISR conforme a tarifa del art 152 de LISR/ Ingresos por utilidades</t>
  </si>
  <si>
    <t>ISR a pagar</t>
  </si>
  <si>
    <t>Caso en que se acredita el ISR pagado por la Persona Moral</t>
  </si>
  <si>
    <t>Caso en que NO se acredita el ISR pagado por la Persona Moral</t>
  </si>
  <si>
    <t>Ingresos por los que no se aplica la tarifa del Art. 152</t>
  </si>
  <si>
    <t>ISR Pagado por la Sociedad</t>
  </si>
  <si>
    <t>En adelante</t>
  </si>
  <si>
    <t>Usted es el Contador general de la empresa Deos Market, SA  y el 6 de junio de 2017 el socio Romeo Chacón Méndez pide $300,000.00 como anticipo de utilidades para asuntos personales. Por lo tanto, se le solicita que calcule el impuesto sobre dividendos de acuerdo al Art10 de la LISR, el dividendo adicionado, el ISR de acuerdo al Art 140, LISR y su liquidación.</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</si>
</sst>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8" formatCode="&quot;$&quot;#,##0.00;[Red]\-&quot;$&quot;#,##0.00"/>
    <numFmt numFmtId="43" formatCode="_-* #,##0.00_-;\-* #,##0.00_-;_-* &quot;-&quot;??_-;_-@_-"/>
    <numFmt numFmtId="164" formatCode="_-* #,##0.00000000_-;\-* #,##0.00000000_-;_-* &quot;-&quot;??_-;_-@_-"/>
    <numFmt numFmtId="165" formatCode="_-* #,##0.000000000_-;\-* #,##0.000000000_-;_-* &quot;-&quot;??_-;_-@_-"/>
  </numFmts>
  <fonts count="10" x14ac:knownFonts="1">
    <font>
      <sz val="11"/>
      <color theme="1"/>
      <name val="Calibri"/>
      <family val="2"/>
      <scheme val="minor"/>
    </font>
    <font>
      <sz val="11"/>
      <color theme="1"/>
      <name val="Calibri"/>
      <family val="2"/>
      <scheme val="minor"/>
    </font>
    <font>
      <b/>
      <sz val="12"/>
      <color theme="1"/>
      <name val="Calibri"/>
      <family val="2"/>
      <scheme val="minor"/>
    </font>
    <font>
      <sz val="12"/>
      <color rgb="FF000000"/>
      <name val="Corbel"/>
      <family val="2"/>
    </font>
    <font>
      <b/>
      <sz val="12"/>
      <color rgb="FF000000"/>
      <name val="Corbel"/>
      <family val="2"/>
    </font>
    <font>
      <sz val="12"/>
      <name val="Arial"/>
      <family val="2"/>
    </font>
    <font>
      <b/>
      <sz val="11"/>
      <color theme="1"/>
      <name val="Calibri"/>
      <family val="2"/>
      <scheme val="minor"/>
    </font>
    <font>
      <sz val="11"/>
      <color theme="1"/>
      <name val="Calibri"/>
      <family val="2"/>
    </font>
    <font>
      <sz val="9"/>
      <color rgb="FF000000"/>
      <name val="Arial"/>
      <family val="2"/>
    </font>
    <font>
      <b/>
      <sz val="14"/>
      <color theme="1"/>
      <name val="Calibri"/>
      <family val="2"/>
      <scheme val="minor"/>
    </font>
  </fonts>
  <fills count="4">
    <fill>
      <patternFill patternType="none"/>
    </fill>
    <fill>
      <patternFill patternType="gray125"/>
    </fill>
    <fill>
      <patternFill patternType="solid">
        <fgColor theme="7" tint="0.79998168889431442"/>
        <bgColor indexed="64"/>
      </patternFill>
    </fill>
    <fill>
      <patternFill patternType="solid">
        <fgColor theme="8" tint="0.79998168889431442"/>
        <bgColor indexed="64"/>
      </patternFill>
    </fill>
  </fills>
  <borders count="19">
    <border>
      <left/>
      <right/>
      <top/>
      <bottom/>
      <diagonal/>
    </border>
    <border>
      <left style="medium">
        <color rgb="FFFFFFFF"/>
      </left>
      <right/>
      <top style="medium">
        <color rgb="FFFFFFFF"/>
      </top>
      <bottom style="medium">
        <color rgb="FFFFFFFF"/>
      </bottom>
      <diagonal/>
    </border>
    <border>
      <left/>
      <right/>
      <top style="medium">
        <color rgb="FFFFFFFF"/>
      </top>
      <bottom style="medium">
        <color rgb="FFFFFFFF"/>
      </bottom>
      <diagonal/>
    </border>
    <border>
      <left/>
      <right style="medium">
        <color rgb="FFFFFFFF"/>
      </right>
      <top style="medium">
        <color rgb="FFFFFFFF"/>
      </top>
      <bottom style="medium">
        <color rgb="FFFFFFFF"/>
      </bottom>
      <diagonal/>
    </border>
    <border>
      <left/>
      <right/>
      <top/>
      <bottom style="medium">
        <color rgb="FFFFFFFF"/>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double">
        <color indexed="64"/>
      </bottom>
      <diagonal/>
    </border>
    <border>
      <left/>
      <right/>
      <top style="double">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75">
    <xf numFmtId="0" fontId="0" fillId="0" borderId="0" xfId="0"/>
    <xf numFmtId="43" fontId="0" fillId="0" borderId="0" xfId="1" applyFont="1" applyFill="1"/>
    <xf numFmtId="8" fontId="0" fillId="0" borderId="0" xfId="1" applyNumberFormat="1" applyFont="1" applyFill="1"/>
    <xf numFmtId="164" fontId="0" fillId="0" borderId="0" xfId="1" applyNumberFormat="1" applyFont="1" applyFill="1"/>
    <xf numFmtId="165" fontId="0" fillId="0" borderId="0" xfId="1" applyNumberFormat="1" applyFont="1" applyFill="1"/>
    <xf numFmtId="0" fontId="2" fillId="0" borderId="0" xfId="1" applyNumberFormat="1" applyFont="1" applyFill="1" applyAlignment="1">
      <alignment horizontal="center" wrapText="1"/>
    </xf>
    <xf numFmtId="0" fontId="3" fillId="0" borderId="1" xfId="0" applyFont="1" applyFill="1" applyBorder="1" applyAlignment="1">
      <alignment horizontal="center" wrapText="1" readingOrder="1"/>
    </xf>
    <xf numFmtId="0" fontId="3" fillId="0" borderId="2" xfId="0" applyFont="1" applyFill="1" applyBorder="1" applyAlignment="1">
      <alignment horizontal="center" wrapText="1" readingOrder="1"/>
    </xf>
    <xf numFmtId="0" fontId="3" fillId="0" borderId="3" xfId="0" applyFont="1" applyFill="1" applyBorder="1" applyAlignment="1">
      <alignment horizontal="center" wrapText="1" readingOrder="1"/>
    </xf>
    <xf numFmtId="43" fontId="0" fillId="0" borderId="4" xfId="1" applyFont="1" applyFill="1" applyBorder="1" applyAlignment="1">
      <alignment horizontal="center"/>
    </xf>
    <xf numFmtId="0" fontId="3" fillId="0" borderId="5" xfId="0" applyFont="1" applyFill="1" applyBorder="1" applyAlignment="1">
      <alignment horizontal="center" wrapText="1" readingOrder="1"/>
    </xf>
    <xf numFmtId="0" fontId="3" fillId="0" borderId="5" xfId="0" applyFont="1" applyFill="1" applyBorder="1" applyAlignment="1">
      <alignment horizontal="left" wrapText="1" readingOrder="1"/>
    </xf>
    <xf numFmtId="43" fontId="0" fillId="0" borderId="5" xfId="1" applyFont="1" applyFill="1" applyBorder="1"/>
    <xf numFmtId="0" fontId="4" fillId="0" borderId="5" xfId="0" applyFont="1" applyFill="1" applyBorder="1" applyAlignment="1">
      <alignment horizontal="center" wrapText="1" readingOrder="1"/>
    </xf>
    <xf numFmtId="0" fontId="5" fillId="0" borderId="5" xfId="0" applyFont="1" applyFill="1" applyBorder="1" applyAlignment="1">
      <alignment wrapText="1"/>
    </xf>
    <xf numFmtId="0" fontId="4" fillId="0" borderId="6" xfId="0" applyFont="1" applyFill="1" applyBorder="1" applyAlignment="1">
      <alignment horizontal="center" wrapText="1" readingOrder="1"/>
    </xf>
    <xf numFmtId="0" fontId="4" fillId="0" borderId="7" xfId="0" applyFont="1" applyFill="1" applyBorder="1" applyAlignment="1">
      <alignment horizontal="center" wrapText="1" readingOrder="1"/>
    </xf>
    <xf numFmtId="0" fontId="4" fillId="0" borderId="8" xfId="0" applyFont="1" applyFill="1" applyBorder="1" applyAlignment="1">
      <alignment horizontal="center" wrapText="1" readingOrder="1"/>
    </xf>
    <xf numFmtId="0" fontId="4" fillId="0" borderId="9" xfId="0" applyFont="1" applyFill="1" applyBorder="1" applyAlignment="1">
      <alignment horizontal="center" wrapText="1" readingOrder="1"/>
    </xf>
    <xf numFmtId="0" fontId="4" fillId="0" borderId="10" xfId="0" applyFont="1" applyFill="1" applyBorder="1" applyAlignment="1">
      <alignment horizontal="center" wrapText="1" readingOrder="1"/>
    </xf>
    <xf numFmtId="0" fontId="3" fillId="0" borderId="9" xfId="0" applyFont="1" applyFill="1" applyBorder="1" applyAlignment="1">
      <alignment horizontal="left" wrapText="1" readingOrder="1"/>
    </xf>
    <xf numFmtId="8" fontId="3" fillId="0" borderId="10" xfId="0" applyNumberFormat="1" applyFont="1" applyFill="1" applyBorder="1" applyAlignment="1">
      <alignment horizontal="left" wrapText="1" readingOrder="1"/>
    </xf>
    <xf numFmtId="9" fontId="3" fillId="0" borderId="10" xfId="0" applyNumberFormat="1" applyFont="1" applyFill="1" applyBorder="1" applyAlignment="1">
      <alignment horizontal="right" wrapText="1" readingOrder="1"/>
    </xf>
    <xf numFmtId="0" fontId="5" fillId="0" borderId="9" xfId="0" applyFont="1" applyFill="1" applyBorder="1" applyAlignment="1">
      <alignment wrapText="1"/>
    </xf>
    <xf numFmtId="0" fontId="5" fillId="0" borderId="10" xfId="0" applyFont="1" applyFill="1" applyBorder="1" applyAlignment="1">
      <alignment wrapText="1"/>
    </xf>
    <xf numFmtId="0" fontId="3" fillId="0" borderId="9" xfId="0" applyFont="1" applyFill="1" applyBorder="1" applyAlignment="1">
      <alignment horizontal="center" wrapText="1" readingOrder="1"/>
    </xf>
    <xf numFmtId="0" fontId="3" fillId="0" borderId="10" xfId="0" applyFont="1" applyFill="1" applyBorder="1" applyAlignment="1">
      <alignment horizontal="center" wrapText="1" readingOrder="1"/>
    </xf>
    <xf numFmtId="0" fontId="3" fillId="0" borderId="11" xfId="0" applyFont="1" applyFill="1" applyBorder="1" applyAlignment="1">
      <alignment horizontal="left" wrapText="1" readingOrder="1"/>
    </xf>
    <xf numFmtId="0" fontId="3" fillId="0" borderId="12" xfId="0" applyFont="1" applyFill="1" applyBorder="1" applyAlignment="1">
      <alignment horizontal="left" wrapText="1" readingOrder="1"/>
    </xf>
    <xf numFmtId="8" fontId="3" fillId="0" borderId="13" xfId="0" applyNumberFormat="1" applyFont="1" applyFill="1" applyBorder="1" applyAlignment="1">
      <alignment horizontal="left" wrapText="1" readingOrder="1"/>
    </xf>
    <xf numFmtId="0" fontId="3" fillId="0" borderId="10" xfId="0" applyFont="1" applyFill="1" applyBorder="1" applyAlignment="1">
      <alignment horizontal="right" wrapText="1" readingOrder="1"/>
    </xf>
    <xf numFmtId="43" fontId="0" fillId="0" borderId="9" xfId="1" applyFont="1" applyFill="1" applyBorder="1"/>
    <xf numFmtId="43" fontId="0" fillId="0" borderId="10" xfId="1" applyFont="1" applyFill="1" applyBorder="1"/>
    <xf numFmtId="0" fontId="4" fillId="0" borderId="11" xfId="0" applyFont="1" applyFill="1" applyBorder="1" applyAlignment="1">
      <alignment horizontal="left" wrapText="1" readingOrder="1"/>
    </xf>
    <xf numFmtId="0" fontId="4" fillId="0" borderId="12" xfId="0" applyFont="1" applyFill="1" applyBorder="1" applyAlignment="1">
      <alignment horizontal="center" wrapText="1" readingOrder="1"/>
    </xf>
    <xf numFmtId="8" fontId="4" fillId="0" borderId="13" xfId="0" applyNumberFormat="1" applyFont="1" applyFill="1" applyBorder="1" applyAlignment="1">
      <alignment horizontal="left" wrapText="1" readingOrder="1"/>
    </xf>
    <xf numFmtId="43" fontId="6" fillId="0" borderId="6" xfId="1" applyFont="1" applyFill="1" applyBorder="1" applyAlignment="1">
      <alignment horizontal="center"/>
    </xf>
    <xf numFmtId="43" fontId="6" fillId="0" borderId="7" xfId="1" applyFont="1" applyFill="1" applyBorder="1" applyAlignment="1">
      <alignment horizontal="center"/>
    </xf>
    <xf numFmtId="43" fontId="6" fillId="0" borderId="8" xfId="1" applyFont="1" applyFill="1" applyBorder="1" applyAlignment="1">
      <alignment horizontal="center"/>
    </xf>
    <xf numFmtId="10" fontId="0" fillId="0" borderId="0" xfId="2" applyNumberFormat="1" applyFont="1"/>
    <xf numFmtId="10" fontId="0" fillId="0" borderId="14" xfId="2" applyNumberFormat="1" applyFont="1" applyBorder="1"/>
    <xf numFmtId="0" fontId="8" fillId="0" borderId="15" xfId="0" applyFont="1" applyBorder="1" applyAlignment="1">
      <alignment horizontal="right" vertical="center" wrapText="1"/>
    </xf>
    <xf numFmtId="0" fontId="8" fillId="0" borderId="0" xfId="0" applyFont="1" applyAlignment="1">
      <alignment horizontal="right" vertical="center" wrapText="1"/>
    </xf>
    <xf numFmtId="4" fontId="8" fillId="0" borderId="0" xfId="0" applyNumberFormat="1" applyFont="1" applyAlignment="1">
      <alignment horizontal="right" vertical="center" wrapText="1"/>
    </xf>
    <xf numFmtId="4" fontId="8" fillId="0" borderId="14" xfId="0" applyNumberFormat="1" applyFont="1" applyBorder="1" applyAlignment="1">
      <alignment horizontal="right" vertical="center" wrapText="1"/>
    </xf>
    <xf numFmtId="0" fontId="8" fillId="0" borderId="14" xfId="0" applyFont="1" applyBorder="1" applyAlignment="1">
      <alignment horizontal="right" vertical="center" wrapText="1"/>
    </xf>
    <xf numFmtId="4" fontId="8" fillId="0" borderId="15" xfId="0" applyNumberFormat="1" applyFont="1" applyBorder="1" applyAlignment="1">
      <alignment horizontal="right" vertical="center" wrapText="1"/>
    </xf>
    <xf numFmtId="4" fontId="8" fillId="2" borderId="0" xfId="0" applyNumberFormat="1" applyFont="1" applyFill="1" applyAlignment="1">
      <alignment horizontal="right" vertical="center" wrapText="1"/>
    </xf>
    <xf numFmtId="0" fontId="8" fillId="2" borderId="0" xfId="0" applyFont="1" applyFill="1" applyAlignment="1">
      <alignment horizontal="right" vertical="center" wrapText="1"/>
    </xf>
    <xf numFmtId="10" fontId="0" fillId="2" borderId="0" xfId="2" applyNumberFormat="1" applyFont="1" applyFill="1"/>
    <xf numFmtId="43" fontId="6" fillId="0" borderId="5" xfId="1" applyFont="1" applyFill="1" applyBorder="1" applyAlignment="1">
      <alignment horizontal="center"/>
    </xf>
    <xf numFmtId="43" fontId="6" fillId="0" borderId="5" xfId="1" applyFont="1" applyFill="1" applyBorder="1"/>
    <xf numFmtId="43" fontId="6" fillId="0" borderId="9" xfId="1" applyFont="1" applyFill="1" applyBorder="1" applyAlignment="1">
      <alignment horizontal="center"/>
    </xf>
    <xf numFmtId="43" fontId="6" fillId="0" borderId="10" xfId="1" applyFont="1" applyFill="1" applyBorder="1" applyAlignment="1">
      <alignment horizontal="center"/>
    </xf>
    <xf numFmtId="8" fontId="0" fillId="0" borderId="10" xfId="1" applyNumberFormat="1" applyFont="1" applyFill="1" applyBorder="1"/>
    <xf numFmtId="9" fontId="0" fillId="0" borderId="10" xfId="1" applyNumberFormat="1" applyFont="1" applyFill="1" applyBorder="1"/>
    <xf numFmtId="43" fontId="6" fillId="0" borderId="9" xfId="1" applyFont="1" applyFill="1" applyBorder="1"/>
    <xf numFmtId="43" fontId="6" fillId="0" borderId="10" xfId="1" applyFont="1" applyFill="1" applyBorder="1"/>
    <xf numFmtId="43" fontId="0" fillId="2" borderId="11" xfId="1" applyFont="1" applyFill="1" applyBorder="1"/>
    <xf numFmtId="10" fontId="0" fillId="2" borderId="13" xfId="2" applyNumberFormat="1" applyFont="1" applyFill="1" applyBorder="1"/>
    <xf numFmtId="43" fontId="0" fillId="2" borderId="16" xfId="1" applyFont="1" applyFill="1" applyBorder="1"/>
    <xf numFmtId="43" fontId="0" fillId="2" borderId="17" xfId="1" applyFont="1" applyFill="1" applyBorder="1" applyAlignment="1">
      <alignment wrapText="1"/>
    </xf>
    <xf numFmtId="10" fontId="0" fillId="2" borderId="18" xfId="2" applyNumberFormat="1" applyFont="1" applyFill="1" applyBorder="1"/>
    <xf numFmtId="43" fontId="0" fillId="2" borderId="12" xfId="1" applyFont="1" applyFill="1" applyBorder="1"/>
    <xf numFmtId="43" fontId="0" fillId="3" borderId="9" xfId="1" applyFont="1" applyFill="1" applyBorder="1"/>
    <xf numFmtId="43" fontId="0" fillId="3" borderId="5" xfId="1" applyFont="1" applyFill="1" applyBorder="1"/>
    <xf numFmtId="43" fontId="0" fillId="3" borderId="10" xfId="1" applyFont="1" applyFill="1" applyBorder="1"/>
    <xf numFmtId="0" fontId="3" fillId="3" borderId="5" xfId="0" applyFont="1" applyFill="1" applyBorder="1" applyAlignment="1">
      <alignment horizontal="left" wrapText="1" readingOrder="1"/>
    </xf>
    <xf numFmtId="8" fontId="0" fillId="3" borderId="10" xfId="1" applyNumberFormat="1" applyFont="1" applyFill="1" applyBorder="1"/>
    <xf numFmtId="43" fontId="0" fillId="3" borderId="11" xfId="1" applyFont="1" applyFill="1" applyBorder="1"/>
    <xf numFmtId="43" fontId="0" fillId="3" borderId="12" xfId="1" applyFont="1" applyFill="1" applyBorder="1"/>
    <xf numFmtId="10" fontId="0" fillId="3" borderId="13" xfId="2" applyNumberFormat="1" applyFont="1" applyFill="1" applyBorder="1"/>
    <xf numFmtId="43" fontId="9" fillId="3" borderId="6" xfId="1" applyFont="1" applyFill="1" applyBorder="1" applyAlignment="1">
      <alignment horizontal="center"/>
    </xf>
    <xf numFmtId="43" fontId="9" fillId="3" borderId="7" xfId="1" applyFont="1" applyFill="1" applyBorder="1" applyAlignment="1">
      <alignment horizontal="center"/>
    </xf>
    <xf numFmtId="43" fontId="9" fillId="3" borderId="8" xfId="1" applyFont="1" applyFill="1" applyBorder="1" applyAlignment="1">
      <alignment horizontal="center"/>
    </xf>
  </cellXfs>
  <cellStyles count="3">
    <cellStyle name="Millares" xfId="1" builtinId="3"/>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workbookViewId="0">
      <selection activeCell="C15" sqref="C15"/>
    </sheetView>
  </sheetViews>
  <sheetFormatPr baseColWidth="10" defaultRowHeight="14.4" x14ac:dyDescent="0.3"/>
  <cols>
    <col min="4" max="4" width="0" hidden="1" customWidth="1"/>
    <col min="5" max="5" width="11.5546875" style="39"/>
  </cols>
  <sheetData>
    <row r="1" spans="1:5" ht="15" thickTop="1" x14ac:dyDescent="0.3">
      <c r="A1" s="41">
        <v>0.01</v>
      </c>
      <c r="B1" s="46">
        <v>5952.84</v>
      </c>
      <c r="C1" s="41">
        <v>0</v>
      </c>
      <c r="D1" s="41">
        <v>1.92</v>
      </c>
      <c r="E1" s="39">
        <f t="shared" ref="E1:E11" si="0">D1/100</f>
        <v>1.9199999999999998E-2</v>
      </c>
    </row>
    <row r="2" spans="1:5" x14ac:dyDescent="0.3">
      <c r="A2" s="43">
        <v>5952.85</v>
      </c>
      <c r="B2" s="43">
        <v>50524.92</v>
      </c>
      <c r="C2" s="42">
        <v>114.29</v>
      </c>
      <c r="D2" s="42">
        <v>6.4</v>
      </c>
      <c r="E2" s="39">
        <f t="shared" si="0"/>
        <v>6.4000000000000001E-2</v>
      </c>
    </row>
    <row r="3" spans="1:5" x14ac:dyDescent="0.3">
      <c r="A3" s="43">
        <v>50524.93</v>
      </c>
      <c r="B3" s="43">
        <v>88793.04</v>
      </c>
      <c r="C3" s="43">
        <v>2966.91</v>
      </c>
      <c r="D3" s="42">
        <v>10.88</v>
      </c>
      <c r="E3" s="39">
        <f t="shared" si="0"/>
        <v>0.10880000000000001</v>
      </c>
    </row>
    <row r="4" spans="1:5" x14ac:dyDescent="0.3">
      <c r="A4" s="43">
        <v>88793.05</v>
      </c>
      <c r="B4" s="43">
        <v>103218</v>
      </c>
      <c r="C4" s="43">
        <v>7130.48</v>
      </c>
      <c r="D4" s="42">
        <v>16</v>
      </c>
      <c r="E4" s="39">
        <f t="shared" si="0"/>
        <v>0.16</v>
      </c>
    </row>
    <row r="5" spans="1:5" x14ac:dyDescent="0.3">
      <c r="A5" s="43">
        <v>103218.01</v>
      </c>
      <c r="B5" s="43">
        <v>123580.2</v>
      </c>
      <c r="C5" s="43">
        <v>9438.4699999999993</v>
      </c>
      <c r="D5" s="42">
        <v>17.920000000000002</v>
      </c>
      <c r="E5" s="39">
        <f t="shared" si="0"/>
        <v>0.17920000000000003</v>
      </c>
    </row>
    <row r="6" spans="1:5" x14ac:dyDescent="0.3">
      <c r="A6" s="43">
        <v>123580.21</v>
      </c>
      <c r="B6" s="43">
        <v>249243.48</v>
      </c>
      <c r="C6" s="43">
        <v>13087.37</v>
      </c>
      <c r="D6" s="42">
        <v>21.36</v>
      </c>
      <c r="E6" s="39">
        <f t="shared" si="0"/>
        <v>0.21359999999999998</v>
      </c>
    </row>
    <row r="7" spans="1:5" x14ac:dyDescent="0.3">
      <c r="A7" s="43">
        <v>249243.49</v>
      </c>
      <c r="B7" s="43">
        <v>392841.96</v>
      </c>
      <c r="C7" s="43">
        <v>39929.050000000003</v>
      </c>
      <c r="D7" s="42">
        <v>23.52</v>
      </c>
      <c r="E7" s="39">
        <f t="shared" si="0"/>
        <v>0.23519999999999999</v>
      </c>
    </row>
    <row r="8" spans="1:5" x14ac:dyDescent="0.3">
      <c r="A8" s="47">
        <v>392841.97</v>
      </c>
      <c r="B8" s="47">
        <v>750000</v>
      </c>
      <c r="C8" s="47">
        <v>73703.41</v>
      </c>
      <c r="D8" s="48">
        <v>30</v>
      </c>
      <c r="E8" s="49">
        <f t="shared" si="0"/>
        <v>0.3</v>
      </c>
    </row>
    <row r="9" spans="1:5" x14ac:dyDescent="0.3">
      <c r="A9" s="43">
        <v>750000.01</v>
      </c>
      <c r="B9" s="43">
        <v>1000000</v>
      </c>
      <c r="C9" s="43">
        <v>180850.82</v>
      </c>
      <c r="D9" s="42">
        <v>32</v>
      </c>
      <c r="E9" s="39">
        <f t="shared" si="0"/>
        <v>0.32</v>
      </c>
    </row>
    <row r="10" spans="1:5" x14ac:dyDescent="0.3">
      <c r="A10" s="43">
        <v>1000000.01</v>
      </c>
      <c r="B10" s="43">
        <v>3000000</v>
      </c>
      <c r="C10" s="43">
        <v>260850.81</v>
      </c>
      <c r="D10" s="42">
        <v>34</v>
      </c>
      <c r="E10" s="39">
        <f t="shared" si="0"/>
        <v>0.34</v>
      </c>
    </row>
    <row r="11" spans="1:5" ht="15" thickBot="1" x14ac:dyDescent="0.35">
      <c r="A11" s="44">
        <v>3000000.01</v>
      </c>
      <c r="B11" s="45" t="s">
        <v>46</v>
      </c>
      <c r="C11" s="44">
        <v>940850.81</v>
      </c>
      <c r="D11" s="45">
        <v>35</v>
      </c>
      <c r="E11" s="40">
        <f t="shared" si="0"/>
        <v>0.35</v>
      </c>
    </row>
    <row r="12" spans="1:5" ht="15" thickTop="1" x14ac:dyDescent="0.3"/>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3"/>
  <sheetViews>
    <sheetView tabSelected="1" workbookViewId="0">
      <selection sqref="A1:H5"/>
    </sheetView>
  </sheetViews>
  <sheetFormatPr baseColWidth="10" defaultRowHeight="14.4" x14ac:dyDescent="0.3"/>
  <cols>
    <col min="1" max="1" width="8.6640625" style="1" customWidth="1"/>
    <col min="2" max="2" width="53.21875" style="1" customWidth="1"/>
    <col min="3" max="3" width="15.44140625" style="1" bestFit="1" customWidth="1"/>
    <col min="4" max="4" width="11.5546875" style="1"/>
    <col min="5" max="5" width="12.88671875" style="1" bestFit="1" customWidth="1"/>
    <col min="6" max="6" width="68.109375" style="1" customWidth="1"/>
    <col min="7" max="7" width="16.109375" style="1" customWidth="1"/>
    <col min="8" max="16384" width="11.5546875" style="1"/>
  </cols>
  <sheetData>
    <row r="1" spans="1:8" x14ac:dyDescent="0.3">
      <c r="A1" s="5" t="s">
        <v>47</v>
      </c>
      <c r="B1" s="5"/>
      <c r="C1" s="5"/>
      <c r="D1" s="5"/>
      <c r="E1" s="5"/>
      <c r="F1" s="5"/>
      <c r="G1" s="5"/>
      <c r="H1" s="5"/>
    </row>
    <row r="2" spans="1:8" x14ac:dyDescent="0.3">
      <c r="A2" s="5"/>
      <c r="B2" s="5"/>
      <c r="C2" s="5"/>
      <c r="D2" s="5"/>
      <c r="E2" s="5"/>
      <c r="F2" s="5"/>
      <c r="G2" s="5"/>
      <c r="H2" s="5"/>
    </row>
    <row r="3" spans="1:8" x14ac:dyDescent="0.3">
      <c r="A3" s="5"/>
      <c r="B3" s="5"/>
      <c r="C3" s="5"/>
      <c r="D3" s="5"/>
      <c r="E3" s="5"/>
      <c r="F3" s="5"/>
      <c r="G3" s="5"/>
      <c r="H3" s="5"/>
    </row>
    <row r="4" spans="1:8" x14ac:dyDescent="0.3">
      <c r="A4" s="5"/>
      <c r="B4" s="5"/>
      <c r="C4" s="5"/>
      <c r="D4" s="5"/>
      <c r="E4" s="5"/>
      <c r="F4" s="5"/>
      <c r="G4" s="5"/>
      <c r="H4" s="5"/>
    </row>
    <row r="5" spans="1:8" x14ac:dyDescent="0.3">
      <c r="A5" s="5"/>
      <c r="B5" s="5"/>
      <c r="C5" s="5"/>
      <c r="D5" s="5"/>
      <c r="E5" s="5"/>
      <c r="F5" s="5"/>
      <c r="G5" s="5"/>
      <c r="H5" s="5"/>
    </row>
    <row r="6" spans="1:8" ht="15" thickBot="1" x14ac:dyDescent="0.35"/>
    <row r="7" spans="1:8" x14ac:dyDescent="0.3">
      <c r="A7" s="36" t="s">
        <v>20</v>
      </c>
      <c r="B7" s="37"/>
      <c r="C7" s="38"/>
    </row>
    <row r="8" spans="1:8" ht="16.2" customHeight="1" x14ac:dyDescent="0.3">
      <c r="A8" s="18" t="s">
        <v>0</v>
      </c>
      <c r="B8" s="13"/>
      <c r="C8" s="19"/>
    </row>
    <row r="9" spans="1:8" ht="16.2" customHeight="1" x14ac:dyDescent="0.3">
      <c r="A9" s="18" t="s">
        <v>1</v>
      </c>
      <c r="B9" s="13"/>
      <c r="C9" s="19"/>
    </row>
    <row r="10" spans="1:8" ht="15.6" x14ac:dyDescent="0.3">
      <c r="A10" s="20" t="s">
        <v>2</v>
      </c>
      <c r="B10" s="11" t="s">
        <v>3</v>
      </c>
      <c r="C10" s="21">
        <v>300000</v>
      </c>
    </row>
    <row r="11" spans="1:8" ht="15.6" x14ac:dyDescent="0.3">
      <c r="A11" s="20" t="s">
        <v>4</v>
      </c>
      <c r="B11" s="11" t="s">
        <v>5</v>
      </c>
      <c r="C11" s="30">
        <v>1.4286000000000001</v>
      </c>
    </row>
    <row r="12" spans="1:8" ht="15.6" x14ac:dyDescent="0.3">
      <c r="A12" s="20" t="s">
        <v>2</v>
      </c>
      <c r="B12" s="11" t="s">
        <v>6</v>
      </c>
      <c r="C12" s="21">
        <f>C10*C11</f>
        <v>428580</v>
      </c>
      <c r="E12" s="2"/>
    </row>
    <row r="13" spans="1:8" ht="15.6" x14ac:dyDescent="0.3">
      <c r="A13" s="20" t="s">
        <v>4</v>
      </c>
      <c r="B13" s="11" t="s">
        <v>7</v>
      </c>
      <c r="C13" s="22">
        <v>0.3</v>
      </c>
    </row>
    <row r="14" spans="1:8" ht="15.6" x14ac:dyDescent="0.3">
      <c r="A14" s="20" t="s">
        <v>2</v>
      </c>
      <c r="B14" s="11" t="s">
        <v>8</v>
      </c>
      <c r="C14" s="21">
        <f>+C12*C13</f>
        <v>128574</v>
      </c>
      <c r="E14" s="3"/>
    </row>
    <row r="15" spans="1:8" x14ac:dyDescent="0.3">
      <c r="A15" s="31"/>
      <c r="B15" s="12"/>
      <c r="C15" s="32"/>
      <c r="E15" s="4"/>
    </row>
    <row r="16" spans="1:8" ht="15.6" x14ac:dyDescent="0.3">
      <c r="A16" s="20" t="s">
        <v>2</v>
      </c>
      <c r="B16" s="11" t="s">
        <v>3</v>
      </c>
      <c r="C16" s="21">
        <f>+C10</f>
        <v>300000</v>
      </c>
    </row>
    <row r="17" spans="1:4" ht="15.6" x14ac:dyDescent="0.3">
      <c r="A17" s="20" t="s">
        <v>9</v>
      </c>
      <c r="B17" s="11" t="s">
        <v>10</v>
      </c>
      <c r="C17" s="21">
        <f>+C14</f>
        <v>128574</v>
      </c>
    </row>
    <row r="18" spans="1:4" ht="16.2" thickBot="1" x14ac:dyDescent="0.35">
      <c r="A18" s="33" t="s">
        <v>2</v>
      </c>
      <c r="B18" s="34" t="s">
        <v>11</v>
      </c>
      <c r="C18" s="35">
        <f>SUM(C16:C17)</f>
        <v>428574</v>
      </c>
      <c r="D18" s="2"/>
    </row>
    <row r="19" spans="1:4" ht="15" thickBot="1" x14ac:dyDescent="0.35"/>
    <row r="20" spans="1:4" ht="16.2" customHeight="1" x14ac:dyDescent="0.3">
      <c r="A20" s="15" t="s">
        <v>12</v>
      </c>
      <c r="B20" s="16"/>
      <c r="C20" s="17"/>
    </row>
    <row r="21" spans="1:4" ht="16.2" customHeight="1" x14ac:dyDescent="0.3">
      <c r="A21" s="18" t="s">
        <v>13</v>
      </c>
      <c r="B21" s="13"/>
      <c r="C21" s="19"/>
    </row>
    <row r="22" spans="1:4" ht="15.6" x14ac:dyDescent="0.3">
      <c r="A22" s="20" t="s">
        <v>2</v>
      </c>
      <c r="B22" s="11" t="s">
        <v>3</v>
      </c>
      <c r="C22" s="21">
        <f>+C10</f>
        <v>300000</v>
      </c>
    </row>
    <row r="23" spans="1:4" ht="15.6" x14ac:dyDescent="0.3">
      <c r="A23" s="20" t="s">
        <v>4</v>
      </c>
      <c r="B23" s="11" t="s">
        <v>14</v>
      </c>
      <c r="C23" s="22">
        <v>0.1</v>
      </c>
    </row>
    <row r="24" spans="1:4" ht="15.6" x14ac:dyDescent="0.3">
      <c r="A24" s="20" t="s">
        <v>2</v>
      </c>
      <c r="B24" s="11" t="s">
        <v>15</v>
      </c>
      <c r="C24" s="21">
        <f>+C22*C23</f>
        <v>30000</v>
      </c>
    </row>
    <row r="25" spans="1:4" ht="15.6" x14ac:dyDescent="0.3">
      <c r="A25" s="23"/>
      <c r="B25" s="14"/>
      <c r="C25" s="24"/>
    </row>
    <row r="26" spans="1:4" ht="16.2" customHeight="1" x14ac:dyDescent="0.3">
      <c r="A26" s="25" t="s">
        <v>19</v>
      </c>
      <c r="B26" s="10"/>
      <c r="C26" s="26"/>
    </row>
    <row r="27" spans="1:4" ht="15.6" x14ac:dyDescent="0.3">
      <c r="A27" s="20"/>
      <c r="B27" s="11" t="s">
        <v>16</v>
      </c>
      <c r="C27" s="21">
        <f>+C18</f>
        <v>428574</v>
      </c>
    </row>
    <row r="28" spans="1:4" ht="15.6" x14ac:dyDescent="0.3">
      <c r="A28" s="20" t="s">
        <v>17</v>
      </c>
      <c r="B28" s="11" t="s">
        <v>8</v>
      </c>
      <c r="C28" s="21">
        <f>-C17</f>
        <v>-128574</v>
      </c>
    </row>
    <row r="29" spans="1:4" ht="15.6" x14ac:dyDescent="0.3">
      <c r="A29" s="20" t="s">
        <v>2</v>
      </c>
      <c r="B29" s="11" t="s">
        <v>3</v>
      </c>
      <c r="C29" s="21">
        <f>SUM(C27:C28)</f>
        <v>300000</v>
      </c>
    </row>
    <row r="30" spans="1:4" ht="15.6" x14ac:dyDescent="0.3">
      <c r="A30" s="20" t="s">
        <v>17</v>
      </c>
      <c r="B30" s="11" t="s">
        <v>15</v>
      </c>
      <c r="C30" s="21">
        <f>-C24</f>
        <v>-30000</v>
      </c>
    </row>
    <row r="31" spans="1:4" ht="16.2" thickBot="1" x14ac:dyDescent="0.35">
      <c r="A31" s="27" t="s">
        <v>2</v>
      </c>
      <c r="B31" s="28" t="s">
        <v>18</v>
      </c>
      <c r="C31" s="29">
        <f>SUM(C29:C30)</f>
        <v>270000</v>
      </c>
    </row>
    <row r="33" spans="1:7" ht="15" thickBot="1" x14ac:dyDescent="0.35"/>
    <row r="34" spans="1:7" x14ac:dyDescent="0.3">
      <c r="A34" s="36" t="s">
        <v>21</v>
      </c>
      <c r="B34" s="37"/>
      <c r="C34" s="38"/>
      <c r="E34" s="36" t="s">
        <v>21</v>
      </c>
      <c r="F34" s="37"/>
      <c r="G34" s="38"/>
    </row>
    <row r="35" spans="1:7" x14ac:dyDescent="0.3">
      <c r="A35" s="52" t="s">
        <v>42</v>
      </c>
      <c r="B35" s="50"/>
      <c r="C35" s="53"/>
      <c r="E35" s="52" t="s">
        <v>43</v>
      </c>
      <c r="F35" s="50"/>
      <c r="G35" s="53"/>
    </row>
    <row r="36" spans="1:7" x14ac:dyDescent="0.3">
      <c r="A36" s="31"/>
      <c r="B36" s="12" t="s">
        <v>22</v>
      </c>
      <c r="C36" s="54">
        <f>+C27</f>
        <v>428574</v>
      </c>
      <c r="E36" s="31"/>
      <c r="F36" s="12" t="s">
        <v>22</v>
      </c>
      <c r="G36" s="54">
        <f>+C10</f>
        <v>300000</v>
      </c>
    </row>
    <row r="37" spans="1:7" x14ac:dyDescent="0.3">
      <c r="A37" s="31" t="s">
        <v>35</v>
      </c>
      <c r="B37" s="12" t="s">
        <v>23</v>
      </c>
      <c r="C37" s="32">
        <v>0</v>
      </c>
      <c r="E37" s="31" t="s">
        <v>35</v>
      </c>
      <c r="F37" s="12" t="s">
        <v>44</v>
      </c>
      <c r="G37" s="54">
        <f>+G36</f>
        <v>300000</v>
      </c>
    </row>
    <row r="38" spans="1:7" x14ac:dyDescent="0.3">
      <c r="A38" s="31" t="s">
        <v>36</v>
      </c>
      <c r="B38" s="12" t="s">
        <v>30</v>
      </c>
      <c r="C38" s="32">
        <f>+C36-C37</f>
        <v>428574</v>
      </c>
      <c r="E38" s="31" t="s">
        <v>36</v>
      </c>
      <c r="F38" s="12" t="s">
        <v>30</v>
      </c>
      <c r="G38" s="32">
        <f>+G36-G37</f>
        <v>0</v>
      </c>
    </row>
    <row r="39" spans="1:7" x14ac:dyDescent="0.3">
      <c r="A39" s="31" t="s">
        <v>35</v>
      </c>
      <c r="B39" s="12" t="s">
        <v>26</v>
      </c>
      <c r="C39" s="32">
        <f>+Tabla152!A8</f>
        <v>392841.97</v>
      </c>
      <c r="E39" s="31" t="s">
        <v>35</v>
      </c>
      <c r="F39" s="12" t="s">
        <v>45</v>
      </c>
      <c r="G39" s="54">
        <f>+C17</f>
        <v>128574</v>
      </c>
    </row>
    <row r="40" spans="1:7" ht="15.6" x14ac:dyDescent="0.3">
      <c r="A40" s="31" t="s">
        <v>36</v>
      </c>
      <c r="B40" s="12" t="s">
        <v>24</v>
      </c>
      <c r="C40" s="32">
        <f>+C38-C39</f>
        <v>35732.030000000028</v>
      </c>
      <c r="E40" s="31" t="s">
        <v>38</v>
      </c>
      <c r="F40" s="11" t="s">
        <v>15</v>
      </c>
      <c r="G40" s="54">
        <f>+C24</f>
        <v>30000</v>
      </c>
    </row>
    <row r="41" spans="1:7" x14ac:dyDescent="0.3">
      <c r="A41" s="31" t="s">
        <v>37</v>
      </c>
      <c r="B41" s="12" t="s">
        <v>25</v>
      </c>
      <c r="C41" s="55">
        <f>+Tabla152!E8</f>
        <v>0.3</v>
      </c>
      <c r="E41" s="31" t="s">
        <v>36</v>
      </c>
      <c r="F41" s="12" t="s">
        <v>33</v>
      </c>
      <c r="G41" s="54">
        <f>SUM(G39:G40)</f>
        <v>158574</v>
      </c>
    </row>
    <row r="42" spans="1:7" x14ac:dyDescent="0.3">
      <c r="A42" s="31" t="s">
        <v>36</v>
      </c>
      <c r="B42" s="12" t="s">
        <v>27</v>
      </c>
      <c r="C42" s="32">
        <f>ROUND((C40*C41),2)</f>
        <v>10719.61</v>
      </c>
      <c r="E42" s="31" t="s">
        <v>39</v>
      </c>
      <c r="F42" s="12" t="s">
        <v>22</v>
      </c>
      <c r="G42" s="54">
        <f>+C18</f>
        <v>428574</v>
      </c>
    </row>
    <row r="43" spans="1:7" ht="15" thickBot="1" x14ac:dyDescent="0.35">
      <c r="A43" s="31" t="s">
        <v>38</v>
      </c>
      <c r="B43" s="12" t="s">
        <v>28</v>
      </c>
      <c r="C43" s="32">
        <f>+Tabla152!C8</f>
        <v>73703.41</v>
      </c>
      <c r="E43" s="58" t="s">
        <v>36</v>
      </c>
      <c r="F43" s="63" t="s">
        <v>34</v>
      </c>
      <c r="G43" s="59">
        <f>+G41/G42</f>
        <v>0.37000377997732015</v>
      </c>
    </row>
    <row r="44" spans="1:7" x14ac:dyDescent="0.3">
      <c r="A44" s="31" t="s">
        <v>36</v>
      </c>
      <c r="B44" s="12" t="s">
        <v>31</v>
      </c>
      <c r="C44" s="32">
        <f>+C42+C43</f>
        <v>84423.02</v>
      </c>
    </row>
    <row r="45" spans="1:7" x14ac:dyDescent="0.3">
      <c r="A45" s="31" t="s">
        <v>35</v>
      </c>
      <c r="B45" s="12" t="s">
        <v>29</v>
      </c>
      <c r="C45" s="54">
        <f>-C28</f>
        <v>128574</v>
      </c>
    </row>
    <row r="46" spans="1:7" ht="15" thickBot="1" x14ac:dyDescent="0.35">
      <c r="A46" s="56" t="s">
        <v>36</v>
      </c>
      <c r="B46" s="51" t="s">
        <v>41</v>
      </c>
      <c r="C46" s="57">
        <f>+C45-C44</f>
        <v>44150.979999999996</v>
      </c>
      <c r="E46" s="9"/>
      <c r="F46" s="9"/>
      <c r="G46" s="9"/>
    </row>
    <row r="47" spans="1:7" ht="33" customHeight="1" thickBot="1" x14ac:dyDescent="0.35">
      <c r="A47" s="60"/>
      <c r="B47" s="61" t="s">
        <v>40</v>
      </c>
      <c r="C47" s="62">
        <f>+C44/C36</f>
        <v>0.19698586475147817</v>
      </c>
      <c r="E47" s="6"/>
      <c r="F47" s="7"/>
      <c r="G47" s="8"/>
    </row>
    <row r="48" spans="1:7" ht="18.600000000000001" thickBot="1" x14ac:dyDescent="0.4">
      <c r="A48" s="72" t="s">
        <v>32</v>
      </c>
      <c r="B48" s="73"/>
      <c r="C48" s="74"/>
      <c r="E48" s="6"/>
      <c r="F48" s="7"/>
      <c r="G48" s="8"/>
    </row>
    <row r="49" spans="1:3" x14ac:dyDescent="0.3">
      <c r="A49" s="64"/>
      <c r="B49" s="65" t="s">
        <v>31</v>
      </c>
      <c r="C49" s="66">
        <f>+C44</f>
        <v>84423.02</v>
      </c>
    </row>
    <row r="50" spans="1:3" ht="15.6" x14ac:dyDescent="0.3">
      <c r="A50" s="64" t="s">
        <v>38</v>
      </c>
      <c r="B50" s="67" t="s">
        <v>15</v>
      </c>
      <c r="C50" s="68">
        <f>-C30</f>
        <v>30000</v>
      </c>
    </row>
    <row r="51" spans="1:3" x14ac:dyDescent="0.3">
      <c r="A51" s="64" t="s">
        <v>36</v>
      </c>
      <c r="B51" s="65" t="s">
        <v>33</v>
      </c>
      <c r="C51" s="66">
        <f>SUM(C49:C50)</f>
        <v>114423.02</v>
      </c>
    </row>
    <row r="52" spans="1:3" x14ac:dyDescent="0.3">
      <c r="A52" s="64" t="s">
        <v>39</v>
      </c>
      <c r="B52" s="65" t="s">
        <v>22</v>
      </c>
      <c r="C52" s="68">
        <f>+C36</f>
        <v>428574</v>
      </c>
    </row>
    <row r="53" spans="1:3" ht="15" thickBot="1" x14ac:dyDescent="0.35">
      <c r="A53" s="69" t="s">
        <v>36</v>
      </c>
      <c r="B53" s="70" t="s">
        <v>34</v>
      </c>
      <c r="C53" s="71">
        <f>+C51/C52</f>
        <v>0.26698544475399816</v>
      </c>
    </row>
  </sheetData>
  <mergeCells count="15">
    <mergeCell ref="A48:C48"/>
    <mergeCell ref="E48:G48"/>
    <mergeCell ref="E46:G46"/>
    <mergeCell ref="E47:G47"/>
    <mergeCell ref="A1:H5"/>
    <mergeCell ref="A7:C7"/>
    <mergeCell ref="A8:C8"/>
    <mergeCell ref="A9:C9"/>
    <mergeCell ref="A20:C20"/>
    <mergeCell ref="A21:C21"/>
    <mergeCell ref="A26:C26"/>
    <mergeCell ref="A34:C34"/>
    <mergeCell ref="E34:G34"/>
    <mergeCell ref="A35:C35"/>
    <mergeCell ref="E35:G35"/>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Tabla152</vt:lpstr>
      <vt:lpstr>caso</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José Conchas</dc:creator>
  <cp:lastModifiedBy>José Conchas</cp:lastModifiedBy>
  <dcterms:created xsi:type="dcterms:W3CDTF">2017-11-03T03:31:22Z</dcterms:created>
  <dcterms:modified xsi:type="dcterms:W3CDTF">2018-01-03T20:25:31Z</dcterms:modified>
</cp:coreProperties>
</file>