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é Conchas\Documents\Talleres_Impartidos\PersonasMorales\"/>
    </mc:Choice>
  </mc:AlternateContent>
  <bookViews>
    <workbookView xWindow="0" yWindow="0" windowWidth="23040" windowHeight="90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C26" i="1"/>
  <c r="D26" i="1"/>
  <c r="E26" i="1"/>
  <c r="F26" i="1"/>
  <c r="G26" i="1"/>
  <c r="H26" i="1"/>
  <c r="I26" i="1"/>
  <c r="J26" i="1"/>
  <c r="K26" i="1"/>
  <c r="L26" i="1"/>
  <c r="M26" i="1"/>
  <c r="B26" i="1"/>
  <c r="B25" i="1"/>
  <c r="C24" i="1"/>
  <c r="D24" i="1"/>
  <c r="E24" i="1"/>
  <c r="F24" i="1"/>
  <c r="G24" i="1"/>
  <c r="H24" i="1"/>
  <c r="I24" i="1"/>
  <c r="J24" i="1"/>
  <c r="K24" i="1"/>
  <c r="L24" i="1"/>
  <c r="M24" i="1"/>
  <c r="B24" i="1"/>
  <c r="C23" i="1"/>
  <c r="D23" i="1"/>
  <c r="E23" i="1"/>
  <c r="F23" i="1"/>
  <c r="G23" i="1"/>
  <c r="H23" i="1"/>
  <c r="I23" i="1"/>
  <c r="J23" i="1"/>
  <c r="K23" i="1"/>
  <c r="L23" i="1"/>
  <c r="M23" i="1"/>
  <c r="B23" i="1"/>
  <c r="C16" i="1"/>
  <c r="B17" i="1"/>
  <c r="E12" i="1"/>
  <c r="F12" i="1"/>
  <c r="G12" i="1"/>
  <c r="H12" i="1"/>
  <c r="H13" i="1" s="1"/>
  <c r="H15" i="1" s="1"/>
  <c r="I12" i="1"/>
  <c r="J12" i="1"/>
  <c r="K12" i="1"/>
  <c r="L12" i="1"/>
  <c r="L13" i="1" s="1"/>
  <c r="L15" i="1" s="1"/>
  <c r="M12" i="1"/>
  <c r="D12" i="1"/>
  <c r="B12" i="1"/>
  <c r="D4" i="1"/>
  <c r="B15" i="1"/>
  <c r="D13" i="1"/>
  <c r="D15" i="1" s="1"/>
  <c r="E13" i="1"/>
  <c r="E15" i="1" s="1"/>
  <c r="F13" i="1"/>
  <c r="F15" i="1" s="1"/>
  <c r="G13" i="1"/>
  <c r="G15" i="1" s="1"/>
  <c r="I13" i="1"/>
  <c r="I15" i="1" s="1"/>
  <c r="J13" i="1"/>
  <c r="J15" i="1" s="1"/>
  <c r="K13" i="1"/>
  <c r="K15" i="1" s="1"/>
  <c r="M13" i="1"/>
  <c r="M15" i="1" s="1"/>
  <c r="B13" i="1"/>
  <c r="C12" i="1"/>
  <c r="C13" i="1" s="1"/>
  <c r="C15" i="1" s="1"/>
  <c r="D1" i="1"/>
  <c r="C10" i="1"/>
  <c r="C11" i="1" s="1"/>
  <c r="D10" i="1" s="1"/>
  <c r="D11" i="1" s="1"/>
  <c r="E10" i="1" s="1"/>
  <c r="E11" i="1" s="1"/>
  <c r="F10" i="1" s="1"/>
  <c r="F11" i="1" s="1"/>
  <c r="G10" i="1" s="1"/>
  <c r="G11" i="1" s="1"/>
  <c r="H10" i="1" s="1"/>
  <c r="H11" i="1" s="1"/>
  <c r="I10" i="1" s="1"/>
  <c r="I11" i="1" s="1"/>
  <c r="J10" i="1" s="1"/>
  <c r="J11" i="1" s="1"/>
  <c r="K10" i="1" s="1"/>
  <c r="K11" i="1" s="1"/>
  <c r="L10" i="1" s="1"/>
  <c r="L11" i="1" s="1"/>
  <c r="M10" i="1" s="1"/>
  <c r="M11" i="1" s="1"/>
  <c r="B11" i="1"/>
  <c r="C17" i="1" l="1"/>
  <c r="D16" i="1" l="1"/>
  <c r="D17" i="1" s="1"/>
  <c r="E16" i="1" l="1"/>
  <c r="E17" i="1" s="1"/>
  <c r="F16" i="1" s="1"/>
  <c r="F17" i="1" s="1"/>
  <c r="G16" i="1" l="1"/>
  <c r="G17" i="1" s="1"/>
  <c r="H16" i="1" l="1"/>
  <c r="H17" i="1" s="1"/>
  <c r="I16" i="1" s="1"/>
  <c r="I17" i="1" s="1"/>
  <c r="J16" i="1" l="1"/>
  <c r="J17" i="1" s="1"/>
  <c r="K16" i="1" s="1"/>
  <c r="K17" i="1" s="1"/>
  <c r="L16" i="1"/>
  <c r="L17" i="1" s="1"/>
  <c r="M16" i="1" s="1"/>
  <c r="M17" i="1" s="1"/>
</calcChain>
</file>

<file path=xl/sharedStrings.xml><?xml version="1.0" encoding="utf-8"?>
<sst xmlns="http://schemas.openxmlformats.org/spreadsheetml/2006/main" count="42" uniqueCount="40">
  <si>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</si>
  <si>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</si>
  <si>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</si>
  <si>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</si>
  <si>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</si>
  <si>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</si>
  <si>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</si>
  <si>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</si>
  <si>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</si>
  <si>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</si>
  <si>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</si>
  <si>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</si>
  <si>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COEFICIENTE DE UTILIDAD</t>
  </si>
  <si>
    <t>UTILIDAD FISCAL</t>
  </si>
  <si>
    <t>INGRESO NOMINAL</t>
  </si>
  <si>
    <t>INGRESOS NOMINALES DEL MES</t>
  </si>
  <si>
    <t>INGRESOS NOMINALES DE MESES ANTERIORES</t>
  </si>
  <si>
    <t>INGRESOS DEL PERIODO</t>
  </si>
  <si>
    <t>COEFICIENTE DE UTILIDAD 2016</t>
  </si>
  <si>
    <t>UTILIDAD FISCAL PARA PAGO PROVISIONAL</t>
  </si>
  <si>
    <t>TASA DEL ART 9</t>
  </si>
  <si>
    <t>ISR DEL PERIODO</t>
  </si>
  <si>
    <t>COEFICIENTE DE UTILIDAD 2015</t>
  </si>
  <si>
    <t>El coeficiente de utilidad fiscal se calcula con datos del ejercicio fiscal 2015</t>
  </si>
  <si>
    <t>El coeficiente de utilidad fiscal se calcula con datos del ejercicio fiscal 2016</t>
  </si>
  <si>
    <t>Este es el que se utiliza para los meses de enero y febrero</t>
  </si>
  <si>
    <t>Este coeficiente se utiliza para los meses de marzo a diciembre porque la declaración anual</t>
  </si>
  <si>
    <t>se presenta en el mes de marzo y el pago provisional de marzo se presenta en abril.</t>
  </si>
  <si>
    <t>Pagos Provisionales de meses anteriores</t>
  </si>
  <si>
    <t>Entero de ISR del Mes</t>
  </si>
  <si>
    <t>En el caso de los ingresos se acumulan para efectos de ISR en los supuestos que presenta el artículo 17 de la LISR</t>
  </si>
  <si>
    <t>En el caso del IVA se traslada en el momento en que efectivamente se cobra y el IVA acreditable se acredita cuando es efectivamente pagado</t>
  </si>
  <si>
    <t>Para este caso se tiene dos supuestos muy sencillos todo los ingresos generados han sido cobrados.</t>
  </si>
  <si>
    <t>IVA Trasladado o cobrado</t>
  </si>
  <si>
    <t>IVA Acreditable o pagado</t>
  </si>
  <si>
    <t>Compras y gastos gravados</t>
  </si>
  <si>
    <t>IVA a cargo</t>
  </si>
  <si>
    <t>IVA a favor</t>
  </si>
  <si>
    <t>PAGOS PROVISIONALES</t>
  </si>
  <si>
    <t xml:space="preserve">NOTA: No hubieron pérdidas fiscales aplicables y tampoco hubo retenciones por productos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</si>
</sst>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70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2" applyFont="1"/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1" xfId="2" applyFont="1" applyBorder="1"/>
    <xf numFmtId="0" fontId="0" fillId="0" borderId="0" xfId="0" applyAlignment="1">
      <alignment horizontal="center" vertical="center"/>
    </xf>
    <xf numFmtId="167" fontId="0" fillId="0" borderId="0" xfId="2" applyNumberFormat="1" applyFont="1"/>
    <xf numFmtId="168" fontId="0" fillId="0" borderId="0" xfId="2" applyNumberFormat="1" applyFont="1"/>
    <xf numFmtId="170" fontId="0" fillId="0" borderId="1" xfId="1" applyNumberFormat="1" applyFont="1" applyBorder="1"/>
    <xf numFmtId="9" fontId="0" fillId="0" borderId="1" xfId="3" applyFont="1" applyBorder="1"/>
    <xf numFmtId="44" fontId="2" fillId="0" borderId="0" xfId="2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4" fontId="2" fillId="0" borderId="5" xfId="2" applyFont="1" applyBorder="1"/>
    <xf numFmtId="44" fontId="2" fillId="0" borderId="0" xfId="2" applyFont="1" applyBorder="1"/>
    <xf numFmtId="44" fontId="2" fillId="0" borderId="6" xfId="2" applyFont="1" applyBorder="1"/>
    <xf numFmtId="44" fontId="0" fillId="0" borderId="0" xfId="2" applyFont="1" applyBorder="1"/>
    <xf numFmtId="44" fontId="0" fillId="0" borderId="6" xfId="2" applyFont="1" applyBorder="1"/>
    <xf numFmtId="44" fontId="2" fillId="0" borderId="7" xfId="2" applyFont="1" applyBorder="1"/>
    <xf numFmtId="44" fontId="0" fillId="0" borderId="8" xfId="2" applyFont="1" applyBorder="1"/>
    <xf numFmtId="167" fontId="2" fillId="0" borderId="7" xfId="2" applyNumberFormat="1" applyFont="1" applyBorder="1"/>
    <xf numFmtId="170" fontId="0" fillId="0" borderId="8" xfId="1" applyNumberFormat="1" applyFont="1" applyBorder="1"/>
    <xf numFmtId="9" fontId="0" fillId="0" borderId="8" xfId="3" applyFont="1" applyBorder="1"/>
    <xf numFmtId="44" fontId="0" fillId="0" borderId="10" xfId="2" applyFont="1" applyBorder="1"/>
    <xf numFmtId="44" fontId="0" fillId="0" borderId="11" xfId="2" applyFont="1" applyBorder="1"/>
    <xf numFmtId="44" fontId="2" fillId="0" borderId="2" xfId="2" applyFont="1" applyBorder="1"/>
    <xf numFmtId="44" fontId="0" fillId="0" borderId="3" xfId="2" applyFont="1" applyBorder="1"/>
    <xf numFmtId="44" fontId="0" fillId="0" borderId="4" xfId="2" applyFont="1" applyBorder="1"/>
    <xf numFmtId="44" fontId="2" fillId="0" borderId="9" xfId="2" applyFont="1" applyBorder="1"/>
    <xf numFmtId="44" fontId="2" fillId="2" borderId="5" xfId="2" applyFont="1" applyFill="1" applyBorder="1"/>
    <xf numFmtId="44" fontId="0" fillId="2" borderId="0" xfId="2" applyFont="1" applyFill="1" applyBorder="1"/>
    <xf numFmtId="44" fontId="0" fillId="2" borderId="6" xfId="2" applyFont="1" applyFill="1" applyBorder="1"/>
    <xf numFmtId="44" fontId="2" fillId="3" borderId="5" xfId="2" applyFont="1" applyFill="1" applyBorder="1"/>
    <xf numFmtId="44" fontId="0" fillId="3" borderId="0" xfId="2" applyFont="1" applyFill="1" applyBorder="1"/>
    <xf numFmtId="44" fontId="0" fillId="3" borderId="6" xfId="2" applyFont="1" applyFill="1" applyBorder="1"/>
    <xf numFmtId="44" fontId="2" fillId="4" borderId="9" xfId="2" applyFont="1" applyFill="1" applyBorder="1" applyAlignment="1">
      <alignment horizontal="left"/>
    </xf>
    <xf numFmtId="44" fontId="2" fillId="4" borderId="10" xfId="2" applyFont="1" applyFill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G20" sqref="G20"/>
    </sheetView>
  </sheetViews>
  <sheetFormatPr baseColWidth="10" defaultRowHeight="14.4" x14ac:dyDescent="0.3"/>
  <cols>
    <col min="1" max="1" width="41.21875" style="1" bestFit="1" customWidth="1"/>
    <col min="2" max="2" width="17" style="1" customWidth="1"/>
    <col min="3" max="3" width="14.77734375" style="1" bestFit="1" customWidth="1"/>
    <col min="4" max="7" width="12.33203125" style="1" bestFit="1" customWidth="1"/>
    <col min="8" max="13" width="13.77734375" style="1" bestFit="1" customWidth="1"/>
    <col min="14" max="16384" width="11.5546875" style="1"/>
  </cols>
  <sheetData>
    <row r="1" spans="1:13" x14ac:dyDescent="0.3">
      <c r="A1" s="2" t="s">
        <v>22</v>
      </c>
      <c r="B1" s="3" t="s">
        <v>13</v>
      </c>
      <c r="C1" s="1">
        <v>95269.52</v>
      </c>
      <c r="D1" s="2">
        <f>TRUNC((C1/C2),4)</f>
        <v>8.2500000000000004E-2</v>
      </c>
      <c r="E1" s="1" t="s">
        <v>23</v>
      </c>
    </row>
    <row r="2" spans="1:13" x14ac:dyDescent="0.3">
      <c r="A2" s="2"/>
      <c r="B2" t="s">
        <v>14</v>
      </c>
      <c r="C2" s="1">
        <v>1154782</v>
      </c>
      <c r="D2" s="2"/>
      <c r="E2" s="7" t="s">
        <v>25</v>
      </c>
    </row>
    <row r="3" spans="1:13" x14ac:dyDescent="0.3">
      <c r="A3" s="5"/>
      <c r="B3"/>
      <c r="D3" s="5"/>
      <c r="E3" s="7"/>
    </row>
    <row r="4" spans="1:13" x14ac:dyDescent="0.3">
      <c r="A4" s="2" t="s">
        <v>18</v>
      </c>
      <c r="B4" s="3" t="s">
        <v>13</v>
      </c>
      <c r="C4" s="1">
        <v>98364</v>
      </c>
      <c r="D4" s="2">
        <f>TRUNC((C4/C5),4)</f>
        <v>8.4699999999999998E-2</v>
      </c>
      <c r="E4" s="1" t="s">
        <v>24</v>
      </c>
    </row>
    <row r="5" spans="1:13" x14ac:dyDescent="0.3">
      <c r="A5" s="2"/>
      <c r="B5" t="s">
        <v>14</v>
      </c>
      <c r="C5" s="1">
        <v>1160074</v>
      </c>
      <c r="D5" s="2"/>
      <c r="E5" s="7" t="s">
        <v>26</v>
      </c>
    </row>
    <row r="6" spans="1:13" ht="15" thickBot="1" x14ac:dyDescent="0.35">
      <c r="A6" s="5"/>
      <c r="B6"/>
      <c r="D6" s="5"/>
      <c r="E6" s="7" t="s">
        <v>27</v>
      </c>
    </row>
    <row r="7" spans="1:13" x14ac:dyDescent="0.3">
      <c r="A7" s="11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s="10" customFormat="1" x14ac:dyDescent="0.3">
      <c r="A8" s="14"/>
      <c r="B8" s="15" t="s">
        <v>0</v>
      </c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  <c r="J8" s="15" t="s">
        <v>8</v>
      </c>
      <c r="K8" s="15" t="s">
        <v>9</v>
      </c>
      <c r="L8" s="15" t="s">
        <v>10</v>
      </c>
      <c r="M8" s="16" t="s">
        <v>11</v>
      </c>
    </row>
    <row r="9" spans="1:13" x14ac:dyDescent="0.3">
      <c r="A9" s="14" t="s">
        <v>15</v>
      </c>
      <c r="B9" s="17">
        <v>160000</v>
      </c>
      <c r="C9" s="17">
        <v>154370</v>
      </c>
      <c r="D9" s="17">
        <v>134820</v>
      </c>
      <c r="E9" s="17">
        <v>115490</v>
      </c>
      <c r="F9" s="17">
        <v>127831</v>
      </c>
      <c r="G9" s="17">
        <v>149012</v>
      </c>
      <c r="H9" s="17">
        <v>173537</v>
      </c>
      <c r="I9" s="17">
        <v>169045</v>
      </c>
      <c r="J9" s="17">
        <v>204567</v>
      </c>
      <c r="K9" s="17">
        <v>195472</v>
      </c>
      <c r="L9" s="17">
        <v>346781</v>
      </c>
      <c r="M9" s="18">
        <v>601274</v>
      </c>
    </row>
    <row r="10" spans="1:13" x14ac:dyDescent="0.3">
      <c r="A10" s="19" t="s">
        <v>16</v>
      </c>
      <c r="B10" s="4">
        <v>0</v>
      </c>
      <c r="C10" s="4">
        <f>+B11</f>
        <v>160000</v>
      </c>
      <c r="D10" s="4">
        <f t="shared" ref="D10:M10" si="0">+C11</f>
        <v>314370</v>
      </c>
      <c r="E10" s="4">
        <f t="shared" si="0"/>
        <v>449190</v>
      </c>
      <c r="F10" s="4">
        <f t="shared" si="0"/>
        <v>564680</v>
      </c>
      <c r="G10" s="4">
        <f t="shared" si="0"/>
        <v>692511</v>
      </c>
      <c r="H10" s="4">
        <f t="shared" si="0"/>
        <v>841523</v>
      </c>
      <c r="I10" s="4">
        <f t="shared" si="0"/>
        <v>1015060</v>
      </c>
      <c r="J10" s="4">
        <f t="shared" si="0"/>
        <v>1184105</v>
      </c>
      <c r="K10" s="4">
        <f t="shared" si="0"/>
        <v>1388672</v>
      </c>
      <c r="L10" s="4">
        <f t="shared" si="0"/>
        <v>1584144</v>
      </c>
      <c r="M10" s="20">
        <f t="shared" si="0"/>
        <v>1930925</v>
      </c>
    </row>
    <row r="11" spans="1:13" x14ac:dyDescent="0.3">
      <c r="A11" s="14" t="s">
        <v>17</v>
      </c>
      <c r="B11" s="17">
        <f>SUM(B9:B10)</f>
        <v>160000</v>
      </c>
      <c r="C11" s="17">
        <f t="shared" ref="C11:M11" si="1">SUM(C9:C10)</f>
        <v>314370</v>
      </c>
      <c r="D11" s="17">
        <f t="shared" si="1"/>
        <v>449190</v>
      </c>
      <c r="E11" s="17">
        <f t="shared" si="1"/>
        <v>564680</v>
      </c>
      <c r="F11" s="17">
        <f t="shared" si="1"/>
        <v>692511</v>
      </c>
      <c r="G11" s="17">
        <f t="shared" si="1"/>
        <v>841523</v>
      </c>
      <c r="H11" s="17">
        <f t="shared" si="1"/>
        <v>1015060</v>
      </c>
      <c r="I11" s="17">
        <f t="shared" si="1"/>
        <v>1184105</v>
      </c>
      <c r="J11" s="17">
        <f t="shared" si="1"/>
        <v>1388672</v>
      </c>
      <c r="K11" s="17">
        <f t="shared" si="1"/>
        <v>1584144</v>
      </c>
      <c r="L11" s="17">
        <f t="shared" si="1"/>
        <v>1930925</v>
      </c>
      <c r="M11" s="18">
        <f t="shared" si="1"/>
        <v>2532199</v>
      </c>
    </row>
    <row r="12" spans="1:13" s="6" customFormat="1" x14ac:dyDescent="0.3">
      <c r="A12" s="21" t="s">
        <v>12</v>
      </c>
      <c r="B12" s="8">
        <f>$D$1</f>
        <v>8.2500000000000004E-2</v>
      </c>
      <c r="C12" s="8">
        <f t="shared" ref="C12" si="2">$D$1</f>
        <v>8.2500000000000004E-2</v>
      </c>
      <c r="D12" s="8">
        <f>$D$4</f>
        <v>8.4699999999999998E-2</v>
      </c>
      <c r="E12" s="8">
        <f t="shared" ref="E12:M12" si="3">$D$4</f>
        <v>8.4699999999999998E-2</v>
      </c>
      <c r="F12" s="8">
        <f t="shared" si="3"/>
        <v>8.4699999999999998E-2</v>
      </c>
      <c r="G12" s="8">
        <f t="shared" si="3"/>
        <v>8.4699999999999998E-2</v>
      </c>
      <c r="H12" s="8">
        <f t="shared" si="3"/>
        <v>8.4699999999999998E-2</v>
      </c>
      <c r="I12" s="8">
        <f t="shared" si="3"/>
        <v>8.4699999999999998E-2</v>
      </c>
      <c r="J12" s="8">
        <f t="shared" si="3"/>
        <v>8.4699999999999998E-2</v>
      </c>
      <c r="K12" s="8">
        <f t="shared" si="3"/>
        <v>8.4699999999999998E-2</v>
      </c>
      <c r="L12" s="8">
        <f t="shared" si="3"/>
        <v>8.4699999999999998E-2</v>
      </c>
      <c r="M12" s="22">
        <f t="shared" si="3"/>
        <v>8.4699999999999998E-2</v>
      </c>
    </row>
    <row r="13" spans="1:13" x14ac:dyDescent="0.3">
      <c r="A13" s="14" t="s">
        <v>19</v>
      </c>
      <c r="B13" s="17">
        <f>+B11*B12</f>
        <v>13200</v>
      </c>
      <c r="C13" s="17">
        <f t="shared" ref="C13:M13" si="4">+C11*C12</f>
        <v>25935.525000000001</v>
      </c>
      <c r="D13" s="17">
        <f t="shared" si="4"/>
        <v>38046.392999999996</v>
      </c>
      <c r="E13" s="17">
        <f t="shared" si="4"/>
        <v>47828.396000000001</v>
      </c>
      <c r="F13" s="17">
        <f t="shared" si="4"/>
        <v>58655.681700000001</v>
      </c>
      <c r="G13" s="17">
        <f t="shared" si="4"/>
        <v>71276.998099999997</v>
      </c>
      <c r="H13" s="17">
        <f t="shared" si="4"/>
        <v>85975.581999999995</v>
      </c>
      <c r="I13" s="17">
        <f t="shared" si="4"/>
        <v>100293.69349999999</v>
      </c>
      <c r="J13" s="17">
        <f t="shared" si="4"/>
        <v>117620.5184</v>
      </c>
      <c r="K13" s="17">
        <f t="shared" si="4"/>
        <v>134176.99679999999</v>
      </c>
      <c r="L13" s="17">
        <f t="shared" si="4"/>
        <v>163549.3475</v>
      </c>
      <c r="M13" s="18">
        <f t="shared" si="4"/>
        <v>214477.25529999999</v>
      </c>
    </row>
    <row r="14" spans="1:13" x14ac:dyDescent="0.3">
      <c r="A14" s="19" t="s">
        <v>20</v>
      </c>
      <c r="B14" s="9">
        <v>0.3</v>
      </c>
      <c r="C14" s="9">
        <v>0.3</v>
      </c>
      <c r="D14" s="9">
        <v>0.3</v>
      </c>
      <c r="E14" s="9">
        <v>0.3</v>
      </c>
      <c r="F14" s="9">
        <v>0.3</v>
      </c>
      <c r="G14" s="9">
        <v>0.3</v>
      </c>
      <c r="H14" s="9">
        <v>0.3</v>
      </c>
      <c r="I14" s="9">
        <v>0.3</v>
      </c>
      <c r="J14" s="9">
        <v>0.3</v>
      </c>
      <c r="K14" s="9">
        <v>0.3</v>
      </c>
      <c r="L14" s="9">
        <v>0.3</v>
      </c>
      <c r="M14" s="23">
        <v>0.3</v>
      </c>
    </row>
    <row r="15" spans="1:13" x14ac:dyDescent="0.3">
      <c r="A15" s="14" t="s">
        <v>21</v>
      </c>
      <c r="B15" s="17">
        <f>+B13*B14</f>
        <v>3960</v>
      </c>
      <c r="C15" s="17">
        <f t="shared" ref="C15:M15" si="5">+C13*C14</f>
        <v>7780.6575000000003</v>
      </c>
      <c r="D15" s="17">
        <f t="shared" si="5"/>
        <v>11413.917899999999</v>
      </c>
      <c r="E15" s="17">
        <f t="shared" si="5"/>
        <v>14348.5188</v>
      </c>
      <c r="F15" s="17">
        <f t="shared" si="5"/>
        <v>17596.70451</v>
      </c>
      <c r="G15" s="17">
        <f t="shared" si="5"/>
        <v>21383.099429999998</v>
      </c>
      <c r="H15" s="17">
        <f t="shared" si="5"/>
        <v>25792.674599999998</v>
      </c>
      <c r="I15" s="17">
        <f t="shared" si="5"/>
        <v>30088.108049999995</v>
      </c>
      <c r="J15" s="17">
        <f t="shared" si="5"/>
        <v>35286.15552</v>
      </c>
      <c r="K15" s="17">
        <f t="shared" si="5"/>
        <v>40253.099039999994</v>
      </c>
      <c r="L15" s="17">
        <f t="shared" si="5"/>
        <v>49064.804250000001</v>
      </c>
      <c r="M15" s="18">
        <f t="shared" si="5"/>
        <v>64343.176589999995</v>
      </c>
    </row>
    <row r="16" spans="1:13" x14ac:dyDescent="0.3">
      <c r="A16" s="19" t="s">
        <v>28</v>
      </c>
      <c r="B16" s="4">
        <v>0</v>
      </c>
      <c r="C16" s="4">
        <f>SUM(B17)</f>
        <v>3960</v>
      </c>
      <c r="D16" s="4">
        <f>SUM($B$17:C17)</f>
        <v>7781</v>
      </c>
      <c r="E16" s="4">
        <f>SUM($B$17:D17)</f>
        <v>11414</v>
      </c>
      <c r="F16" s="4">
        <f>SUM($B$17:E17)</f>
        <v>14349</v>
      </c>
      <c r="G16" s="4">
        <f>SUM($B$17:F17)</f>
        <v>17597</v>
      </c>
      <c r="H16" s="4">
        <f>SUM($B$17:G17)</f>
        <v>21383</v>
      </c>
      <c r="I16" s="4">
        <f>SUM($B$17:H17)</f>
        <v>25793</v>
      </c>
      <c r="J16" s="4">
        <f>SUM($B$17:I17)</f>
        <v>30088</v>
      </c>
      <c r="K16" s="4">
        <f>SUM($B$17:J17)</f>
        <v>35286</v>
      </c>
      <c r="L16" s="4">
        <f>SUM($B$17:K17)</f>
        <v>40253</v>
      </c>
      <c r="M16" s="20">
        <f>SUM($B$17:L17)</f>
        <v>49065</v>
      </c>
    </row>
    <row r="17" spans="1:13" x14ac:dyDescent="0.3">
      <c r="A17" s="14" t="s">
        <v>29</v>
      </c>
      <c r="B17" s="17">
        <f>ROUND((B15-B16),0)</f>
        <v>3960</v>
      </c>
      <c r="C17" s="17">
        <f t="shared" ref="C17:M17" si="6">ROUND((C15-C16),0)</f>
        <v>3821</v>
      </c>
      <c r="D17" s="17">
        <f t="shared" si="6"/>
        <v>3633</v>
      </c>
      <c r="E17" s="17">
        <f t="shared" si="6"/>
        <v>2935</v>
      </c>
      <c r="F17" s="17">
        <f t="shared" si="6"/>
        <v>3248</v>
      </c>
      <c r="G17" s="17">
        <f t="shared" si="6"/>
        <v>3786</v>
      </c>
      <c r="H17" s="17">
        <f t="shared" si="6"/>
        <v>4410</v>
      </c>
      <c r="I17" s="17">
        <f t="shared" si="6"/>
        <v>4295</v>
      </c>
      <c r="J17" s="17">
        <f t="shared" si="6"/>
        <v>5198</v>
      </c>
      <c r="K17" s="17">
        <f t="shared" si="6"/>
        <v>4967</v>
      </c>
      <c r="L17" s="17">
        <f t="shared" si="6"/>
        <v>8812</v>
      </c>
      <c r="M17" s="18">
        <f t="shared" si="6"/>
        <v>15278</v>
      </c>
    </row>
    <row r="18" spans="1:13" ht="15" thickBot="1" x14ac:dyDescent="0.35">
      <c r="A18" s="36" t="s">
        <v>39</v>
      </c>
      <c r="B18" s="37"/>
      <c r="C18" s="37"/>
      <c r="D18" s="37"/>
      <c r="E18" s="37"/>
      <c r="F18" s="24"/>
      <c r="G18" s="24"/>
      <c r="H18" s="24"/>
      <c r="I18" s="24"/>
      <c r="J18" s="24"/>
      <c r="K18" s="24"/>
      <c r="L18" s="24"/>
      <c r="M18" s="25"/>
    </row>
    <row r="19" spans="1:13" x14ac:dyDescent="0.3">
      <c r="A19" s="1" t="s">
        <v>30</v>
      </c>
    </row>
    <row r="20" spans="1:13" x14ac:dyDescent="0.3">
      <c r="A20" s="1" t="s">
        <v>31</v>
      </c>
    </row>
    <row r="21" spans="1:13" x14ac:dyDescent="0.3">
      <c r="A21" s="1" t="s">
        <v>32</v>
      </c>
    </row>
    <row r="22" spans="1:13" ht="15" thickBot="1" x14ac:dyDescent="0.35"/>
    <row r="23" spans="1:13" x14ac:dyDescent="0.3">
      <c r="A23" s="26" t="s">
        <v>33</v>
      </c>
      <c r="B23" s="27">
        <f>B9*0.16</f>
        <v>25600</v>
      </c>
      <c r="C23" s="27">
        <f t="shared" ref="C23:M23" si="7">C9*0.16</f>
        <v>24699.200000000001</v>
      </c>
      <c r="D23" s="27">
        <f t="shared" si="7"/>
        <v>21571.200000000001</v>
      </c>
      <c r="E23" s="27">
        <f t="shared" si="7"/>
        <v>18478.400000000001</v>
      </c>
      <c r="F23" s="27">
        <f t="shared" si="7"/>
        <v>20452.96</v>
      </c>
      <c r="G23" s="27">
        <f t="shared" si="7"/>
        <v>23841.920000000002</v>
      </c>
      <c r="H23" s="27">
        <f t="shared" si="7"/>
        <v>27765.920000000002</v>
      </c>
      <c r="I23" s="27">
        <f t="shared" si="7"/>
        <v>27047.200000000001</v>
      </c>
      <c r="J23" s="27">
        <f t="shared" si="7"/>
        <v>32730.720000000001</v>
      </c>
      <c r="K23" s="27">
        <f t="shared" si="7"/>
        <v>31275.52</v>
      </c>
      <c r="L23" s="27">
        <f t="shared" si="7"/>
        <v>55484.959999999999</v>
      </c>
      <c r="M23" s="28">
        <f t="shared" si="7"/>
        <v>96203.839999999997</v>
      </c>
    </row>
    <row r="24" spans="1:13" x14ac:dyDescent="0.3">
      <c r="A24" s="19" t="s">
        <v>34</v>
      </c>
      <c r="B24" s="4">
        <f>B27*0.16</f>
        <v>19200</v>
      </c>
      <c r="C24" s="4">
        <f t="shared" ref="C24:M24" si="8">C27*0.16</f>
        <v>19200</v>
      </c>
      <c r="D24" s="4">
        <f t="shared" si="8"/>
        <v>19200</v>
      </c>
      <c r="E24" s="4">
        <f t="shared" si="8"/>
        <v>19200</v>
      </c>
      <c r="F24" s="4">
        <f t="shared" si="8"/>
        <v>19200</v>
      </c>
      <c r="G24" s="4">
        <f t="shared" si="8"/>
        <v>19200</v>
      </c>
      <c r="H24" s="4">
        <f t="shared" si="8"/>
        <v>19200</v>
      </c>
      <c r="I24" s="4">
        <f t="shared" si="8"/>
        <v>19200</v>
      </c>
      <c r="J24" s="4">
        <f t="shared" si="8"/>
        <v>19200</v>
      </c>
      <c r="K24" s="4">
        <f t="shared" si="8"/>
        <v>19200</v>
      </c>
      <c r="L24" s="4">
        <f t="shared" si="8"/>
        <v>19200</v>
      </c>
      <c r="M24" s="20">
        <f t="shared" si="8"/>
        <v>98476.479999999996</v>
      </c>
    </row>
    <row r="25" spans="1:13" x14ac:dyDescent="0.3">
      <c r="A25" s="30" t="s">
        <v>36</v>
      </c>
      <c r="B25" s="31">
        <f>ROUND((IF(B23&gt;B24,(B23-B24),0)),0)</f>
        <v>6400</v>
      </c>
      <c r="C25" s="31">
        <f t="shared" ref="C25:M25" si="9">ROUND((IF(C23&gt;C24,(C23-C24),0)),0)</f>
        <v>5499</v>
      </c>
      <c r="D25" s="31">
        <f t="shared" si="9"/>
        <v>2371</v>
      </c>
      <c r="E25" s="31">
        <f t="shared" si="9"/>
        <v>0</v>
      </c>
      <c r="F25" s="31">
        <f t="shared" si="9"/>
        <v>1253</v>
      </c>
      <c r="G25" s="31">
        <f t="shared" si="9"/>
        <v>4642</v>
      </c>
      <c r="H25" s="31">
        <f t="shared" si="9"/>
        <v>8566</v>
      </c>
      <c r="I25" s="31">
        <f t="shared" si="9"/>
        <v>7847</v>
      </c>
      <c r="J25" s="31">
        <f t="shared" si="9"/>
        <v>13531</v>
      </c>
      <c r="K25" s="31">
        <f t="shared" si="9"/>
        <v>12076</v>
      </c>
      <c r="L25" s="31">
        <f t="shared" si="9"/>
        <v>36285</v>
      </c>
      <c r="M25" s="32">
        <f t="shared" si="9"/>
        <v>0</v>
      </c>
    </row>
    <row r="26" spans="1:13" x14ac:dyDescent="0.3">
      <c r="A26" s="33" t="s">
        <v>37</v>
      </c>
      <c r="B26" s="34">
        <f>ROUND((IF(B23&lt;B24,(B24-B23),0)),0)</f>
        <v>0</v>
      </c>
      <c r="C26" s="34">
        <f t="shared" ref="C26:M26" si="10">ROUND((IF(C23&lt;C24,(C24-C23),0)),0)</f>
        <v>0</v>
      </c>
      <c r="D26" s="34">
        <f t="shared" si="10"/>
        <v>0</v>
      </c>
      <c r="E26" s="34">
        <f t="shared" si="10"/>
        <v>722</v>
      </c>
      <c r="F26" s="34">
        <f t="shared" si="10"/>
        <v>0</v>
      </c>
      <c r="G26" s="34">
        <f t="shared" si="10"/>
        <v>0</v>
      </c>
      <c r="H26" s="34">
        <f t="shared" si="10"/>
        <v>0</v>
      </c>
      <c r="I26" s="34">
        <f t="shared" si="10"/>
        <v>0</v>
      </c>
      <c r="J26" s="34">
        <f t="shared" si="10"/>
        <v>0</v>
      </c>
      <c r="K26" s="34">
        <f t="shared" si="10"/>
        <v>0</v>
      </c>
      <c r="L26" s="34">
        <f t="shared" si="10"/>
        <v>0</v>
      </c>
      <c r="M26" s="35">
        <f t="shared" si="10"/>
        <v>2273</v>
      </c>
    </row>
    <row r="27" spans="1:13" ht="15" thickBot="1" x14ac:dyDescent="0.35">
      <c r="A27" s="29" t="s">
        <v>35</v>
      </c>
      <c r="B27" s="24">
        <v>120000</v>
      </c>
      <c r="C27" s="24">
        <v>120000</v>
      </c>
      <c r="D27" s="24">
        <v>120000</v>
      </c>
      <c r="E27" s="24">
        <v>120000</v>
      </c>
      <c r="F27" s="24">
        <v>120000</v>
      </c>
      <c r="G27" s="24">
        <v>120000</v>
      </c>
      <c r="H27" s="24">
        <v>120000</v>
      </c>
      <c r="I27" s="24">
        <v>120000</v>
      </c>
      <c r="J27" s="24">
        <v>120000</v>
      </c>
      <c r="K27" s="24">
        <v>120000</v>
      </c>
      <c r="L27" s="24">
        <v>120000</v>
      </c>
      <c r="M27" s="25">
        <v>615478</v>
      </c>
    </row>
  </sheetData>
  <mergeCells count="6">
    <mergeCell ref="A18:E18"/>
    <mergeCell ref="A1:A2"/>
    <mergeCell ref="D1:D2"/>
    <mergeCell ref="A4:A5"/>
    <mergeCell ref="D4:D5"/>
    <mergeCell ref="A7:M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Conchas</dc:creator>
  <cp:lastModifiedBy>José Conchas</cp:lastModifiedBy>
  <dcterms:created xsi:type="dcterms:W3CDTF">2017-10-14T02:37:49Z</dcterms:created>
  <dcterms:modified xsi:type="dcterms:W3CDTF">2017-10-14T03:33:49Z</dcterms:modified>
</cp:coreProperties>
</file>